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1. Project\익스트림포스\90. 업무\99. 회사\97. 하나시스\06. 키오스크\01. 할부신청 서류\"/>
    </mc:Choice>
  </mc:AlternateContent>
  <bookViews>
    <workbookView xWindow="1860" yWindow="0" windowWidth="27870" windowHeight="12975" firstSheet="1" activeTab="1"/>
  </bookViews>
  <sheets>
    <sheet name="하나시스" sheetId="10" state="hidden" r:id="rId1"/>
    <sheet name="하나시스-신한카드 할부수수료" sheetId="12" r:id="rId2"/>
    <sheet name="Sheet1" sheetId="11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12" l="1"/>
  <c r="F8" i="12" s="1"/>
  <c r="F9" i="12" l="1"/>
  <c r="E8" i="12"/>
  <c r="E9" i="12" s="1"/>
  <c r="C9" i="12"/>
  <c r="D8" i="12"/>
  <c r="D9" i="12" s="1"/>
  <c r="P28" i="10" l="1"/>
  <c r="P27" i="10"/>
  <c r="P26" i="10"/>
  <c r="P25" i="10"/>
  <c r="O26" i="10"/>
  <c r="O24" i="10"/>
  <c r="J9" i="10" l="1"/>
  <c r="I14" i="10"/>
  <c r="G24" i="10" l="1"/>
  <c r="J18" i="10" l="1"/>
  <c r="K23" i="10" l="1"/>
  <c r="N18" i="10" l="1"/>
  <c r="N19" i="10" s="1"/>
  <c r="J15" i="10" l="1"/>
  <c r="J13" i="10" l="1"/>
  <c r="G63" i="10" l="1"/>
  <c r="C10" i="10" l="1"/>
  <c r="E8" i="10" l="1"/>
  <c r="E9" i="10" s="1"/>
  <c r="E10" i="10" s="1"/>
  <c r="D8" i="10"/>
  <c r="D9" i="10" s="1"/>
  <c r="D10" i="10" s="1"/>
  <c r="F8" i="10"/>
  <c r="F9" i="10" s="1"/>
  <c r="F10" i="10" s="1"/>
</calcChain>
</file>

<file path=xl/sharedStrings.xml><?xml version="1.0" encoding="utf-8"?>
<sst xmlns="http://schemas.openxmlformats.org/spreadsheetml/2006/main" count="49" uniqueCount="35">
  <si>
    <t>판매가</t>
    <phoneticPr fontId="2" type="noConversion"/>
  </si>
  <si>
    <t>▣ 할부 계약 방법</t>
    <phoneticPr fontId="2" type="noConversion"/>
  </si>
  <si>
    <t xml:space="preserve"> 1. 대출 가능 여부 조회</t>
    <phoneticPr fontId="2" type="noConversion"/>
  </si>
  <si>
    <t xml:space="preserve"> </t>
    <phoneticPr fontId="2" type="noConversion"/>
  </si>
  <si>
    <t xml:space="preserve">  → 대출 가능 여부 5~10분 후에 확인 가능(업무 시간내)</t>
    <phoneticPr fontId="2" type="noConversion"/>
  </si>
  <si>
    <t xml:space="preserve"> 2. 신청서 작성</t>
    <phoneticPr fontId="2" type="noConversion"/>
  </si>
  <si>
    <t xml:space="preserve">  → 신청서 작성 후 하나시스 담당자에게 전달(신청서 양식 하단 별도 첨부)</t>
    <phoneticPr fontId="2" type="noConversion"/>
  </si>
  <si>
    <t xml:space="preserve"> 3. 장비 설치 후 사진 전송</t>
    <phoneticPr fontId="2" type="noConversion"/>
  </si>
  <si>
    <t xml:space="preserve">  → 키오스크 설치 완료 후, 키오스크 사진 1장 / 간판 사진 1장 촬영 후 하나시스 담당자에게 전달 </t>
    <phoneticPr fontId="2" type="noConversion"/>
  </si>
  <si>
    <t xml:space="preserve">  → 고객의 휴대폰 번호 + 신분증(사진) + 할부금액 + 할부개월 정보를 하나시스 담당자에게 전달 </t>
    <phoneticPr fontId="2" type="noConversion"/>
  </si>
  <si>
    <t xml:space="preserve"> 4. 할부 약정 최종 동의</t>
    <phoneticPr fontId="2" type="noConversion"/>
  </si>
  <si>
    <t xml:space="preserve">  → 신한카드에서 고객의 휴대폰으로 최종 동의 URL 문자 발송</t>
    <phoneticPr fontId="2" type="noConversion"/>
  </si>
  <si>
    <t xml:space="preserve">  → 전송된 URL을 통해 할부 계약 최종 동의</t>
    <phoneticPr fontId="2" type="noConversion"/>
  </si>
  <si>
    <t>일시불</t>
    <phoneticPr fontId="2" type="noConversion"/>
  </si>
  <si>
    <t>할부</t>
    <phoneticPr fontId="2" type="noConversion"/>
  </si>
  <si>
    <t>할부(12개월)</t>
    <phoneticPr fontId="2" type="noConversion"/>
  </si>
  <si>
    <t>할부(24개월)</t>
    <phoneticPr fontId="2" type="noConversion"/>
  </si>
  <si>
    <t>월 비용</t>
    <phoneticPr fontId="2" type="noConversion"/>
  </si>
  <si>
    <t>총 비용</t>
    <phoneticPr fontId="2" type="noConversion"/>
  </si>
  <si>
    <t>구분</t>
    <phoneticPr fontId="2" type="noConversion"/>
  </si>
  <si>
    <t>(단위:원/VAT포함)</t>
    <phoneticPr fontId="2" type="noConversion"/>
  </si>
  <si>
    <t>← 판매가 직접 입력(VAT별도)</t>
    <phoneticPr fontId="2" type="noConversion"/>
  </si>
  <si>
    <t>장비 소유권</t>
    <phoneticPr fontId="2" type="noConversion"/>
  </si>
  <si>
    <t>유지보수(출장비)</t>
    <phoneticPr fontId="2" type="noConversion"/>
  </si>
  <si>
    <t>유지보수(부품비)</t>
    <phoneticPr fontId="2" type="noConversion"/>
  </si>
  <si>
    <t>렌탈</t>
    <phoneticPr fontId="2" type="noConversion"/>
  </si>
  <si>
    <t>소유권 이전</t>
    <phoneticPr fontId="2" type="noConversion"/>
  </si>
  <si>
    <t>1년 무상
 1년 이후 유상(5만원/건)</t>
    <phoneticPr fontId="2" type="noConversion"/>
  </si>
  <si>
    <t>1년 무상
 1년 이후 유상(부품실비)</t>
    <phoneticPr fontId="2" type="noConversion"/>
  </si>
  <si>
    <t>렌탈 기간 내 무상</t>
    <phoneticPr fontId="2" type="noConversion"/>
  </si>
  <si>
    <t>▣ 할부/렌탈 비교표</t>
    <phoneticPr fontId="2" type="noConversion"/>
  </si>
  <si>
    <t>▣ 판매 시뮬레이션</t>
    <phoneticPr fontId="2" type="noConversion"/>
  </si>
  <si>
    <t>금융비</t>
    <phoneticPr fontId="2" type="noConversion"/>
  </si>
  <si>
    <t>할부(36개월)</t>
    <phoneticPr fontId="2" type="noConversion"/>
  </si>
  <si>
    <t>K-215B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</si>
</sst>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.000000_-;\-* #,##0.000000_-;_-* &quot;-&quot;??????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1" fontId="3" fillId="0" borderId="0" xfId="1" applyFont="1">
      <alignment vertical="center"/>
    </xf>
    <xf numFmtId="41" fontId="3" fillId="0" borderId="1" xfId="1" applyFont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41" fontId="4" fillId="2" borderId="6" xfId="1" applyFont="1" applyFill="1" applyBorder="1" applyAlignment="1">
      <alignment horizontal="center" vertical="center"/>
    </xf>
    <xf numFmtId="41" fontId="4" fillId="0" borderId="0" xfId="1" applyFont="1">
      <alignment vertical="center"/>
    </xf>
    <xf numFmtId="41" fontId="5" fillId="0" borderId="0" xfId="1" applyFont="1" applyBorder="1">
      <alignment vertical="center"/>
    </xf>
    <xf numFmtId="41" fontId="6" fillId="0" borderId="0" xfId="1" applyFont="1">
      <alignment vertical="center"/>
    </xf>
    <xf numFmtId="41" fontId="3" fillId="0" borderId="10" xfId="1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41" fontId="4" fillId="4" borderId="0" xfId="1" applyFont="1" applyFill="1" applyBorder="1">
      <alignment vertical="center"/>
    </xf>
    <xf numFmtId="41" fontId="4" fillId="4" borderId="1" xfId="1" applyFont="1" applyFill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4" borderId="10" xfId="1" applyFont="1" applyFill="1" applyBorder="1" applyAlignment="1">
      <alignment horizontal="center" vertical="center"/>
    </xf>
    <xf numFmtId="41" fontId="4" fillId="0" borderId="10" xfId="1" applyFont="1" applyBorder="1" applyAlignment="1">
      <alignment horizontal="center" vertical="center"/>
    </xf>
    <xf numFmtId="41" fontId="4" fillId="0" borderId="11" xfId="1" applyFont="1" applyBorder="1" applyAlignment="1">
      <alignment horizontal="center" vertical="center"/>
    </xf>
    <xf numFmtId="41" fontId="4" fillId="2" borderId="12" xfId="1" applyFont="1" applyFill="1" applyBorder="1" applyAlignment="1">
      <alignment horizontal="center" vertical="center"/>
    </xf>
    <xf numFmtId="41" fontId="4" fillId="2" borderId="13" xfId="1" applyFont="1" applyFill="1" applyBorder="1" applyAlignment="1">
      <alignment horizontal="center" vertical="center"/>
    </xf>
    <xf numFmtId="41" fontId="4" fillId="0" borderId="14" xfId="1" applyFont="1" applyBorder="1" applyAlignment="1">
      <alignment horizontal="center" vertical="center"/>
    </xf>
    <xf numFmtId="41" fontId="4" fillId="4" borderId="15" xfId="1" applyFont="1" applyFill="1" applyBorder="1" applyAlignment="1">
      <alignment horizontal="center" vertical="center"/>
    </xf>
    <xf numFmtId="9" fontId="3" fillId="0" borderId="15" xfId="2" applyFont="1" applyBorder="1" applyAlignment="1">
      <alignment horizontal="right" vertical="center"/>
    </xf>
    <xf numFmtId="176" fontId="3" fillId="0" borderId="16" xfId="2" applyNumberFormat="1" applyFont="1" applyBorder="1" applyAlignment="1">
      <alignment horizontal="right" vertical="center"/>
    </xf>
    <xf numFmtId="41" fontId="7" fillId="0" borderId="1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8" fillId="0" borderId="0" xfId="1" applyFont="1" applyAlignment="1">
      <alignment horizontal="right" vertical="center"/>
    </xf>
    <xf numFmtId="41" fontId="4" fillId="4" borderId="3" xfId="1" applyFont="1" applyFill="1" applyBorder="1">
      <alignment vertical="center"/>
    </xf>
    <xf numFmtId="41" fontId="3" fillId="3" borderId="0" xfId="1" applyFont="1" applyFill="1">
      <alignment vertical="center"/>
    </xf>
    <xf numFmtId="41" fontId="3" fillId="0" borderId="1" xfId="1" applyFont="1" applyBorder="1" applyAlignment="1">
      <alignment horizontal="center" vertical="center" wrapText="1"/>
    </xf>
    <xf numFmtId="41" fontId="3" fillId="0" borderId="7" xfId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 wrapText="1"/>
    </xf>
    <xf numFmtId="41" fontId="3" fillId="0" borderId="9" xfId="1" applyFont="1" applyBorder="1" applyAlignment="1">
      <alignment horizontal="center" vertical="center"/>
    </xf>
    <xf numFmtId="41" fontId="4" fillId="2" borderId="2" xfId="1" applyFont="1" applyFill="1" applyBorder="1" applyAlignment="1">
      <alignment horizontal="center" vertical="center"/>
    </xf>
    <xf numFmtId="41" fontId="7" fillId="0" borderId="0" xfId="1" applyFont="1">
      <alignment vertical="center"/>
    </xf>
    <xf numFmtId="9" fontId="3" fillId="0" borderId="0" xfId="2" applyFont="1">
      <alignment vertical="center"/>
    </xf>
    <xf numFmtId="41" fontId="4" fillId="2" borderId="17" xfId="1" applyFont="1" applyFill="1" applyBorder="1" applyAlignment="1">
      <alignment horizontal="center" vertical="center"/>
    </xf>
    <xf numFmtId="177" fontId="3" fillId="0" borderId="0" xfId="1" applyNumberFormat="1" applyFont="1">
      <alignment vertical="center"/>
    </xf>
    <xf numFmtId="43" fontId="3" fillId="0" borderId="0" xfId="1" applyNumberFormat="1" applyFont="1">
      <alignment vertical="center"/>
    </xf>
    <xf numFmtId="41" fontId="3" fillId="0" borderId="10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30</xdr:row>
      <xdr:rowOff>57151</xdr:rowOff>
    </xdr:from>
    <xdr:to>
      <xdr:col>4</xdr:col>
      <xdr:colOff>1457325</xdr:colOff>
      <xdr:row>75</xdr:row>
      <xdr:rowOff>22087</xdr:rowOff>
    </xdr:to>
    <xdr:pic>
      <xdr:nvPicPr>
        <xdr:cNvPr id="2" name="Picture 2" descr="C:\Users\user\Documents\Scan\SCAN_20180627_133439686_20180627_011728.tif">
          <a:extLst>
            <a:ext uri="{FF2B5EF4-FFF2-40B4-BE49-F238E27FC236}">
              <a16:creationId xmlns:a16="http://schemas.microsoft.com/office/drawing/2014/main" xmlns="" id="{0175AE19-0396-4DFD-BEE0-937A84C9E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5" t="3542" r="6276" b="4464"/>
        <a:stretch/>
      </xdr:blipFill>
      <xdr:spPr bwMode="auto">
        <a:xfrm>
          <a:off x="333375" y="5162551"/>
          <a:ext cx="5591175" cy="768018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workbookViewId="0">
      <selection activeCell="G29" sqref="G29"/>
    </sheetView>
  </sheetViews>
  <sheetFormatPr defaultRowHeight="13.5" x14ac:dyDescent="0.3"/>
  <cols>
    <col min="1" max="1" width="3.375" style="1" customWidth="1"/>
    <col min="2" max="2" width="13" style="1" bestFit="1" customWidth="1"/>
    <col min="3" max="6" width="21.125" style="1" customWidth="1"/>
    <col min="7" max="7" width="11.25" style="1" customWidth="1"/>
    <col min="8" max="9" width="9" style="1"/>
    <col min="10" max="11" width="9.625" style="1" bestFit="1" customWidth="1"/>
    <col min="12" max="12" width="9" style="1"/>
    <col min="13" max="15" width="9.625" style="1" bestFit="1" customWidth="1"/>
    <col min="16" max="16384" width="9" style="1"/>
  </cols>
  <sheetData>
    <row r="2" spans="2:13" ht="17.25" x14ac:dyDescent="0.3">
      <c r="B2" s="8" t="s">
        <v>31</v>
      </c>
    </row>
    <row r="3" spans="2:13" ht="18" thickBot="1" x14ac:dyDescent="0.35">
      <c r="B3" s="8"/>
      <c r="C3" s="29">
        <v>3</v>
      </c>
      <c r="D3" s="35" t="s">
        <v>21</v>
      </c>
    </row>
    <row r="4" spans="2:13" ht="24" customHeight="1" thickBot="1" x14ac:dyDescent="0.35">
      <c r="B4" s="34" t="s">
        <v>0</v>
      </c>
      <c r="C4" s="28">
        <v>3750000</v>
      </c>
    </row>
    <row r="5" spans="2:13" ht="14.25" thickBot="1" x14ac:dyDescent="0.35">
      <c r="B5" s="10"/>
      <c r="C5" s="11"/>
      <c r="F5" s="27" t="s">
        <v>20</v>
      </c>
      <c r="M5" s="1">
        <v>2000000</v>
      </c>
    </row>
    <row r="6" spans="2:13" ht="24" customHeight="1" thickBot="1" x14ac:dyDescent="0.35">
      <c r="B6" s="19" t="s">
        <v>19</v>
      </c>
      <c r="C6" s="20" t="s">
        <v>13</v>
      </c>
      <c r="D6" s="20" t="s">
        <v>15</v>
      </c>
      <c r="E6" s="20" t="s">
        <v>16</v>
      </c>
      <c r="F6" s="20" t="s">
        <v>33</v>
      </c>
      <c r="M6" s="1">
        <v>1500000</v>
      </c>
    </row>
    <row r="7" spans="2:13" ht="24" customHeight="1" thickTop="1" x14ac:dyDescent="0.3">
      <c r="B7" s="21" t="s">
        <v>32</v>
      </c>
      <c r="C7" s="22">
        <v>0</v>
      </c>
      <c r="D7" s="23">
        <v>0.08</v>
      </c>
      <c r="E7" s="23">
        <v>0.09</v>
      </c>
      <c r="F7" s="24">
        <v>0.1</v>
      </c>
      <c r="J7" s="1">
        <v>5454000</v>
      </c>
    </row>
    <row r="8" spans="2:13" ht="24" hidden="1" customHeight="1" x14ac:dyDescent="0.3">
      <c r="B8" s="13"/>
      <c r="C8" s="12"/>
      <c r="D8" s="2">
        <f>((C4*D7)+C4)/12</f>
        <v>337500</v>
      </c>
      <c r="E8" s="2">
        <f>((E7*C4)+C4)/24</f>
        <v>170312.5</v>
      </c>
      <c r="F8" s="14">
        <f>((C4*F7)+C4)/36</f>
        <v>114583.33333333333</v>
      </c>
    </row>
    <row r="9" spans="2:13" ht="24" customHeight="1" x14ac:dyDescent="0.3">
      <c r="B9" s="13" t="s">
        <v>17</v>
      </c>
      <c r="C9" s="12">
        <v>0</v>
      </c>
      <c r="D9" s="25">
        <f>ROUNDUP(D8,-3)</f>
        <v>338000</v>
      </c>
      <c r="E9" s="25">
        <f>ROUNDUP(E8,-3)</f>
        <v>171000</v>
      </c>
      <c r="F9" s="26">
        <f>ROUNDUP(F8,-3)</f>
        <v>115000</v>
      </c>
      <c r="J9" s="1">
        <f>J7-2800000</f>
        <v>2654000</v>
      </c>
    </row>
    <row r="10" spans="2:13" ht="24" customHeight="1" thickBot="1" x14ac:dyDescent="0.35">
      <c r="B10" s="15" t="s">
        <v>18</v>
      </c>
      <c r="C10" s="16">
        <f>C4</f>
        <v>3750000</v>
      </c>
      <c r="D10" s="17">
        <f>D9*12</f>
        <v>4056000</v>
      </c>
      <c r="E10" s="17">
        <f>E9*24</f>
        <v>4104000</v>
      </c>
      <c r="F10" s="18">
        <f>F9*36</f>
        <v>4140000</v>
      </c>
    </row>
    <row r="11" spans="2:13" x14ac:dyDescent="0.3">
      <c r="B11" s="7"/>
      <c r="C11" s="11"/>
    </row>
    <row r="12" spans="2:13" ht="18" thickBot="1" x14ac:dyDescent="0.35">
      <c r="B12" s="8" t="s">
        <v>30</v>
      </c>
      <c r="C12" s="11"/>
    </row>
    <row r="13" spans="2:13" ht="27.75" customHeight="1" x14ac:dyDescent="0.3">
      <c r="B13" s="3" t="s">
        <v>19</v>
      </c>
      <c r="C13" s="4" t="s">
        <v>22</v>
      </c>
      <c r="D13" s="4" t="s">
        <v>23</v>
      </c>
      <c r="E13" s="5" t="s">
        <v>24</v>
      </c>
      <c r="I13" s="1">
        <v>176000</v>
      </c>
      <c r="J13" s="1">
        <f>I13*36</f>
        <v>6336000</v>
      </c>
    </row>
    <row r="14" spans="2:13" ht="27.75" customHeight="1" x14ac:dyDescent="0.3">
      <c r="B14" s="31" t="s">
        <v>14</v>
      </c>
      <c r="C14" s="2" t="s">
        <v>26</v>
      </c>
      <c r="D14" s="30" t="s">
        <v>27</v>
      </c>
      <c r="E14" s="32" t="s">
        <v>28</v>
      </c>
      <c r="I14" s="1">
        <f>I13/1.1</f>
        <v>160000</v>
      </c>
    </row>
    <row r="15" spans="2:13" ht="27.75" customHeight="1" thickBot="1" x14ac:dyDescent="0.35">
      <c r="B15" s="33" t="s">
        <v>25</v>
      </c>
      <c r="C15" s="9" t="s">
        <v>26</v>
      </c>
      <c r="D15" s="40" t="s">
        <v>29</v>
      </c>
      <c r="E15" s="41"/>
      <c r="H15" s="1" t="s">
        <v>34</v>
      </c>
      <c r="I15" s="1">
        <v>160000</v>
      </c>
      <c r="J15" s="1">
        <f>I15*36</f>
        <v>5760000</v>
      </c>
    </row>
    <row r="16" spans="2:13" x14ac:dyDescent="0.3">
      <c r="B16" s="7"/>
    </row>
    <row r="17" spans="1:16" ht="17.25" x14ac:dyDescent="0.3">
      <c r="B17" s="8" t="s">
        <v>1</v>
      </c>
      <c r="N17" s="1">
        <v>130000</v>
      </c>
      <c r="O17" s="1">
        <v>2450000</v>
      </c>
    </row>
    <row r="18" spans="1:16" x14ac:dyDescent="0.3">
      <c r="B18" s="6" t="s">
        <v>2</v>
      </c>
      <c r="I18" s="1">
        <v>176000</v>
      </c>
      <c r="J18" s="1">
        <f>I18*36</f>
        <v>6336000</v>
      </c>
      <c r="N18" s="1">
        <f>N17*36</f>
        <v>4680000</v>
      </c>
    </row>
    <row r="19" spans="1:16" x14ac:dyDescent="0.3">
      <c r="B19" s="1" t="s">
        <v>9</v>
      </c>
      <c r="N19" s="1">
        <f>N18/1.1</f>
        <v>4254545.4545454541</v>
      </c>
    </row>
    <row r="20" spans="1:16" x14ac:dyDescent="0.3">
      <c r="B20" s="1" t="s">
        <v>4</v>
      </c>
    </row>
    <row r="22" spans="1:16" x14ac:dyDescent="0.3">
      <c r="B22" s="6" t="s">
        <v>5</v>
      </c>
      <c r="K22" s="1">
        <v>176000</v>
      </c>
    </row>
    <row r="23" spans="1:16" x14ac:dyDescent="0.3">
      <c r="B23" s="1" t="s">
        <v>6</v>
      </c>
      <c r="G23" s="1">
        <v>4820000</v>
      </c>
      <c r="K23" s="1">
        <f>K22*36</f>
        <v>6336000</v>
      </c>
    </row>
    <row r="24" spans="1:16" x14ac:dyDescent="0.3">
      <c r="G24" s="1">
        <f>G23*1.1</f>
        <v>5302000</v>
      </c>
      <c r="N24" s="1">
        <v>121000</v>
      </c>
      <c r="O24" s="1">
        <f>N24*36</f>
        <v>4356000</v>
      </c>
    </row>
    <row r="25" spans="1:16" x14ac:dyDescent="0.3">
      <c r="B25" s="6" t="s">
        <v>7</v>
      </c>
      <c r="O25" s="1">
        <v>3750000</v>
      </c>
      <c r="P25" s="1">
        <f>O25*0.1</f>
        <v>375000</v>
      </c>
    </row>
    <row r="26" spans="1:16" x14ac:dyDescent="0.3">
      <c r="B26" s="1" t="s">
        <v>8</v>
      </c>
      <c r="O26" s="1">
        <f>O24-O25</f>
        <v>606000</v>
      </c>
      <c r="P26" s="36">
        <f>P25/O26</f>
        <v>0.61881188118811881</v>
      </c>
    </row>
    <row r="27" spans="1:16" x14ac:dyDescent="0.3">
      <c r="P27" s="36">
        <f>P25/O25</f>
        <v>0.1</v>
      </c>
    </row>
    <row r="28" spans="1:16" ht="17.25" customHeight="1" x14ac:dyDescent="0.3">
      <c r="B28" s="6" t="s">
        <v>10</v>
      </c>
      <c r="P28" s="36">
        <f>O26/O25</f>
        <v>0.16159999999999999</v>
      </c>
    </row>
    <row r="29" spans="1:16" x14ac:dyDescent="0.3">
      <c r="B29" s="1" t="s">
        <v>11</v>
      </c>
    </row>
    <row r="30" spans="1:16" x14ac:dyDescent="0.3">
      <c r="B30" s="1" t="s">
        <v>12</v>
      </c>
    </row>
    <row r="31" spans="1:16" x14ac:dyDescent="0.3">
      <c r="A31" s="1" t="s">
        <v>3</v>
      </c>
    </row>
    <row r="62" spans="7:7" x14ac:dyDescent="0.3">
      <c r="G62" s="1">
        <v>160000</v>
      </c>
    </row>
    <row r="63" spans="7:7" x14ac:dyDescent="0.3">
      <c r="G63" s="1">
        <f>G62*36</f>
        <v>5760000</v>
      </c>
    </row>
  </sheetData>
  <mergeCells count="1">
    <mergeCell ref="D15:E15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6"/>
  <sheetViews>
    <sheetView tabSelected="1" workbookViewId="0">
      <selection activeCell="D24" sqref="D24"/>
    </sheetView>
  </sheetViews>
  <sheetFormatPr defaultRowHeight="13.5" x14ac:dyDescent="0.3"/>
  <cols>
    <col min="1" max="1" width="3.375" style="1" customWidth="1"/>
    <col min="2" max="2" width="13" style="1" bestFit="1" customWidth="1"/>
    <col min="3" max="6" width="21.125" style="1" customWidth="1"/>
    <col min="7" max="7" width="11.25" style="1" customWidth="1"/>
    <col min="8" max="8" width="10.5" style="1" bestFit="1" customWidth="1"/>
    <col min="9" max="11" width="9.625" style="1" bestFit="1" customWidth="1"/>
    <col min="12" max="12" width="9" style="1"/>
    <col min="13" max="15" width="9.625" style="1" bestFit="1" customWidth="1"/>
    <col min="16" max="16384" width="9" style="1"/>
  </cols>
  <sheetData>
    <row r="2" spans="2:16" ht="17.25" x14ac:dyDescent="0.3">
      <c r="B2" s="8" t="s">
        <v>31</v>
      </c>
    </row>
    <row r="3" spans="2:16" ht="18" thickBot="1" x14ac:dyDescent="0.35">
      <c r="B3" s="8"/>
      <c r="C3" s="29">
        <v>4700000</v>
      </c>
      <c r="D3" s="35" t="s">
        <v>21</v>
      </c>
    </row>
    <row r="4" spans="2:16" ht="24" customHeight="1" thickBot="1" x14ac:dyDescent="0.35">
      <c r="B4" s="34" t="s">
        <v>0</v>
      </c>
      <c r="C4" s="28">
        <f>C3*1.1</f>
        <v>5170000</v>
      </c>
    </row>
    <row r="5" spans="2:16" ht="14.25" thickBot="1" x14ac:dyDescent="0.35">
      <c r="B5" s="10"/>
      <c r="C5" s="11"/>
      <c r="F5" s="27" t="s">
        <v>20</v>
      </c>
    </row>
    <row r="6" spans="2:16" ht="24" customHeight="1" thickBot="1" x14ac:dyDescent="0.35">
      <c r="B6" s="19" t="s">
        <v>19</v>
      </c>
      <c r="C6" s="20" t="s">
        <v>13</v>
      </c>
      <c r="D6" s="20" t="s">
        <v>15</v>
      </c>
      <c r="E6" s="20" t="s">
        <v>16</v>
      </c>
      <c r="F6" s="37" t="s">
        <v>33</v>
      </c>
    </row>
    <row r="7" spans="2:16" ht="24" customHeight="1" thickTop="1" x14ac:dyDescent="0.3">
      <c r="B7" s="21" t="s">
        <v>32</v>
      </c>
      <c r="C7" s="22">
        <v>0</v>
      </c>
      <c r="D7" s="23">
        <v>0.08</v>
      </c>
      <c r="E7" s="23">
        <v>0.09</v>
      </c>
      <c r="F7" s="24">
        <v>0.1</v>
      </c>
    </row>
    <row r="8" spans="2:16" ht="24" customHeight="1" x14ac:dyDescent="0.3">
      <c r="B8" s="13" t="s">
        <v>17</v>
      </c>
      <c r="C8" s="12"/>
      <c r="D8" s="2">
        <f>PMT(D7/12,12,-C4,0,0)</f>
        <v>449730.17837162688</v>
      </c>
      <c r="E8" s="2">
        <f>PMT(E7/12,24,-C4,0,0)</f>
        <v>236190.1175833249</v>
      </c>
      <c r="F8" s="14">
        <f>PMT(F7/12,36,-C4,0,0)</f>
        <v>166821.35779213981</v>
      </c>
    </row>
    <row r="9" spans="2:16" ht="24" customHeight="1" thickBot="1" x14ac:dyDescent="0.35">
      <c r="B9" s="15" t="s">
        <v>18</v>
      </c>
      <c r="C9" s="16">
        <f>C4</f>
        <v>5170000</v>
      </c>
      <c r="D9" s="17">
        <f>D8*12</f>
        <v>5396762.1404595226</v>
      </c>
      <c r="E9" s="17">
        <f>E8*24</f>
        <v>5668562.8219997976</v>
      </c>
      <c r="F9" s="18">
        <f>F8*36</f>
        <v>6005568.8805170329</v>
      </c>
    </row>
    <row r="10" spans="2:16" x14ac:dyDescent="0.3">
      <c r="B10" s="7"/>
      <c r="C10" s="11"/>
    </row>
    <row r="13" spans="2:16" x14ac:dyDescent="0.3">
      <c r="B13" s="6"/>
    </row>
    <row r="14" spans="2:16" x14ac:dyDescent="0.3">
      <c r="G14" s="38"/>
      <c r="H14" s="39"/>
      <c r="P14" s="36"/>
    </row>
    <row r="15" spans="2:16" x14ac:dyDescent="0.3">
      <c r="I15" s="39"/>
      <c r="P15" s="36"/>
    </row>
    <row r="16" spans="2:16" ht="17.25" customHeight="1" x14ac:dyDescent="0.3">
      <c r="B16" s="6"/>
      <c r="P16" s="3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하나시스</vt:lpstr>
      <vt:lpstr>하나시스-신한카드 할부수수료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KKH</dc:creator>
  <cp:lastModifiedBy>kkoma</cp:lastModifiedBy>
  <cp:lastPrinted>2018-06-14T04:24:56Z</cp:lastPrinted>
  <dcterms:created xsi:type="dcterms:W3CDTF">2018-03-06T01:03:54Z</dcterms:created>
  <dcterms:modified xsi:type="dcterms:W3CDTF">2019-06-10T01:17:46Z</dcterms:modified>
</cp:coreProperties>
</file>